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ходы" sheetId="1" r:id="rId1"/>
    <sheet name="расходы" sheetId="2" r:id="rId2"/>
  </sheets>
  <definedNames>
    <definedName name="_xlnm._FilterDatabase" localSheetId="0" hidden="1">'доходы'!$A$4:$F$27</definedName>
    <definedName name="_xlnm._FilterDatabase" localSheetId="1" hidden="1">'расходы'!$A$4:$G$39</definedName>
    <definedName name="bbi1iepey541b3erm5gspvzrtk">#REF!</definedName>
    <definedName name="eaho2ejrtdbq5dbiou1fruoidk">#REF!</definedName>
    <definedName name="Excel_BuiltIn__FilterDatabase" localSheetId="0">'доходы'!$A$4:$F$27</definedName>
    <definedName name="Excel_BuiltIn__FilterDatabase" localSheetId="1">'расходы'!$A$4:$G$39</definedName>
    <definedName name="Excel_BuiltIn_Print_Area" localSheetId="0">'доходы'!$A$1:$F$27</definedName>
    <definedName name="Excel_BuiltIn_Print_Area" localSheetId="1">'расходы'!$B$1:$G$39</definedName>
    <definedName name="Excel_BuiltIn_Print_Titles" localSheetId="0">'доходы'!$4:$4</definedName>
    <definedName name="Excel_BuiltIn_Print_Titles" localSheetId="1">'расходы'!$4:$4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1">'расходы'!$B$1:$G$39</definedName>
  </definedNames>
  <calcPr fullCalcOnLoad="1"/>
</workbook>
</file>

<file path=xl/sharedStrings.xml><?xml version="1.0" encoding="utf-8"?>
<sst xmlns="http://schemas.openxmlformats.org/spreadsheetml/2006/main" count="131" uniqueCount="129">
  <si>
    <t>Но-
мер 
стро-
ки</t>
  </si>
  <si>
    <t>Код классификации 
доходов бюджета</t>
  </si>
  <si>
    <t>Наименование доходов бюджета</t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</si>
  <si>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</si>
  <si>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</si>
  <si>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</si>
  <si>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</si>
  <si>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</si>
  <si>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</si>
  <si>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</si>
  <si>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</si>
  <si>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</si>
  <si>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</si>
  <si>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</si>
  <si>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</si>
  <si>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</si>
  <si>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</si>
  <si>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</si>
  <si>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</si>
  <si>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</si>
  <si>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</si>
  <si>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</si>
  <si>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</si>
  <si>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</si>
  <si>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</si>
  <si>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</si>
  <si>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</si>
  <si>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</si>
  <si>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</si>
  <si>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</si>
  <si>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</si>
  <si>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</si>
  <si>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</si>
  <si>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</si>
  <si>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</si>
  <si>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</si>
  <si>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</si>
  <si>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</si>
  <si>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</si>
  <si>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</si>
  <si>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</si>
  <si>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</si>
  <si>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</si>
  <si>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</si>
  <si>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</si>
  <si>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</si>
  <si>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</si>
  <si>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</si>
  <si>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</si>
  <si>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</si>
  <si>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Номер строки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</si>
  <si>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</si>
  <si>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</si>
  <si>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</si>
  <si>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</si>
  <si>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</si>
  <si>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</si>
  <si>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</si>
  <si>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</si>
  <si>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</si>
  <si>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</si>
  <si>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</si>
  <si>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</si>
  <si>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</si>
  <si>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</si>
  <si>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</si>
  <si>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</si>
  <si>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</si>
  <si>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</si>
  <si>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</si>
  <si>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</si>
  <si>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</si>
  <si>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</si>
  <si>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</si>
  <si>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</si>
  <si>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</si>
  <si>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</si>
  <si>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</si>
  <si>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</si>
  <si>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</si>
  <si>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</si>
  <si>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</si>
  <si>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</si>
  <si>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</si>
  <si>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</si>
  <si>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</si>
  <si>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</si>
  <si>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</si>
  <si>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</si>
  <si>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</si>
  <si>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</si>
  <si>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</si>
  <si>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</si>
  <si>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</si>
  <si>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</si>
  <si>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</si>
  <si>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</si>
  <si>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</si>
  <si>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</si>
  <si>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</si>
  <si>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</si>
  <si>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</si>
  <si>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</si>
  <si>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</si>
  <si>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</si>
  <si>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</si>
  <si>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</si>
  <si>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</si>
  <si>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</si>
  <si>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</si>
  <si>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</si>
  <si>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</si>
  <si>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</si>
  <si>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</si>
  <si>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</si>
  <si>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</si>
  <si>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</si>
  <si>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</si>
  <si>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</si>
  <si>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</si>
  <si>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</si>
  <si>
    <t>Объем 
средств
по решению Думы
На 2023 год, 
в тысячах 
рублей</t>
  </si>
  <si>
    <t>Объем 
средств
по закону
о бюджете 
На 2023 год, 
в тысячах 
рублей</t>
  </si>
  <si>
    <t>Информация об исполнении бюджета Сладковского сельского поселения
 по расходам на 01.03.2023</t>
  </si>
  <si>
    <t>Исполнение 
На 01.03.2023, 
в тысячах 
Рублей</t>
  </si>
  <si>
    <t>Информация об исполнении бюджета Сладковского сельского поселения
 по доходам на 01.03.2023</t>
  </si>
  <si>
    <r>
      <t>Исполнение на 01.03.23,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</si>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</sst>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top" wrapText="1"/>
    </xf>
    <xf numFmtId="164" fontId="1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0"/>
  <sheetViews>
    <sheetView tabSelected="1" view="pageBreakPreview" zoomScale="90" zoomScaleSheetLayoutView="90" zoomScalePageLayoutView="0" workbookViewId="0" topLeftCell="A1">
      <pane xSplit="3" ySplit="4" topLeftCell="D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6" sqref="D26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0.125" style="2" customWidth="1"/>
    <col min="4" max="4" width="13.2539062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50" t="s">
        <v>125</v>
      </c>
      <c r="B1" s="50"/>
      <c r="C1" s="50"/>
      <c r="D1" s="50"/>
      <c r="E1" s="50"/>
      <c r="F1" s="50"/>
    </row>
    <row r="3" spans="1:6" ht="108" customHeight="1">
      <c r="A3" s="4" t="s">
        <v>0</v>
      </c>
      <c r="B3" s="4" t="s">
        <v>1</v>
      </c>
      <c r="C3" s="4" t="s">
        <v>2</v>
      </c>
      <c r="D3" s="5" t="s">
        <v>121</v>
      </c>
      <c r="E3" s="6" t="s">
        <v>126</v>
      </c>
      <c r="F3" s="7" t="s">
        <v>3</v>
      </c>
    </row>
    <row r="4" spans="1:6" ht="14.25">
      <c r="A4" s="8" t="s">
        <v>4</v>
      </c>
      <c r="B4" s="9" t="s">
        <v>5</v>
      </c>
      <c r="C4" s="8" t="s">
        <v>6</v>
      </c>
      <c r="D4" s="10">
        <v>4</v>
      </c>
      <c r="E4" s="11">
        <v>5</v>
      </c>
      <c r="F4" s="12">
        <v>6</v>
      </c>
    </row>
    <row r="5" spans="1:6" ht="14.25" customHeight="1">
      <c r="A5" s="13">
        <v>1</v>
      </c>
      <c r="B5" s="14" t="s">
        <v>7</v>
      </c>
      <c r="C5" s="15" t="s">
        <v>8</v>
      </c>
      <c r="D5" s="16">
        <f>D6+D8+D12+D15+D10</f>
        <v>7751</v>
      </c>
      <c r="E5" s="16">
        <f>E6+E10+E8+E12+E15</f>
        <v>608.1</v>
      </c>
      <c r="F5" s="17">
        <f aca="true" t="shared" si="0" ref="F5:F17">IF(D5=0,"-",IF(E5/D5*100&gt;110,"свыше 100",ROUND((E5/D5*100),1)))</f>
        <v>7.8</v>
      </c>
    </row>
    <row r="6" spans="1:6" ht="15">
      <c r="A6" s="13">
        <f>A5+1</f>
        <v>2</v>
      </c>
      <c r="B6" s="14" t="s">
        <v>9</v>
      </c>
      <c r="C6" s="15" t="s">
        <v>10</v>
      </c>
      <c r="D6" s="16">
        <f>D7</f>
        <v>269</v>
      </c>
      <c r="E6" s="16">
        <f>E7</f>
        <v>-2</v>
      </c>
      <c r="F6" s="17">
        <f t="shared" si="0"/>
        <v>-0.7</v>
      </c>
    </row>
    <row r="7" spans="1:6" ht="15">
      <c r="A7" s="13">
        <v>3</v>
      </c>
      <c r="B7" s="14" t="s">
        <v>11</v>
      </c>
      <c r="C7" s="15" t="s">
        <v>12</v>
      </c>
      <c r="D7" s="16">
        <v>269</v>
      </c>
      <c r="E7" s="16">
        <v>-2</v>
      </c>
      <c r="F7" s="17">
        <f t="shared" si="0"/>
        <v>-0.7</v>
      </c>
    </row>
    <row r="8" spans="1:6" ht="39.75" customHeight="1">
      <c r="A8" s="13">
        <f>A7+1</f>
        <v>4</v>
      </c>
      <c r="B8" s="14" t="s">
        <v>13</v>
      </c>
      <c r="C8" s="15" t="s">
        <v>14</v>
      </c>
      <c r="D8" s="16">
        <f>D9</f>
        <v>5603</v>
      </c>
      <c r="E8" s="16">
        <f>E9</f>
        <v>626.1</v>
      </c>
      <c r="F8" s="17">
        <f t="shared" si="0"/>
        <v>11.2</v>
      </c>
    </row>
    <row r="9" spans="1:6" ht="45">
      <c r="A9" s="13">
        <v>5</v>
      </c>
      <c r="B9" s="14" t="s">
        <v>15</v>
      </c>
      <c r="C9" s="15" t="s">
        <v>16</v>
      </c>
      <c r="D9" s="16">
        <v>5603</v>
      </c>
      <c r="E9" s="16">
        <v>626.1</v>
      </c>
      <c r="F9" s="17">
        <f t="shared" si="0"/>
        <v>11.2</v>
      </c>
    </row>
    <row r="10" spans="1:6" ht="15">
      <c r="A10" s="13">
        <f aca="true" t="shared" si="1" ref="A10:A17">A9+1</f>
        <v>6</v>
      </c>
      <c r="B10" s="14" t="s">
        <v>17</v>
      </c>
      <c r="C10" s="15" t="s">
        <v>18</v>
      </c>
      <c r="D10" s="16">
        <f>D11</f>
        <v>1</v>
      </c>
      <c r="E10" s="16">
        <f>E11</f>
        <v>0</v>
      </c>
      <c r="F10" s="17">
        <f t="shared" si="0"/>
        <v>0</v>
      </c>
    </row>
    <row r="11" spans="1:6" ht="15">
      <c r="A11" s="13">
        <f t="shared" si="1"/>
        <v>7</v>
      </c>
      <c r="B11" s="14" t="s">
        <v>19</v>
      </c>
      <c r="C11" s="15" t="s">
        <v>20</v>
      </c>
      <c r="D11" s="16">
        <v>1</v>
      </c>
      <c r="E11" s="16">
        <v>0</v>
      </c>
      <c r="F11" s="17">
        <f t="shared" si="0"/>
        <v>0</v>
      </c>
    </row>
    <row r="12" spans="1:6" ht="15">
      <c r="A12" s="13">
        <f t="shared" si="1"/>
        <v>8</v>
      </c>
      <c r="B12" s="14" t="s">
        <v>21</v>
      </c>
      <c r="C12" s="15" t="s">
        <v>22</v>
      </c>
      <c r="D12" s="16">
        <f>D13+D14</f>
        <v>1357</v>
      </c>
      <c r="E12" s="16">
        <f>E13+E14</f>
        <v>-67.6</v>
      </c>
      <c r="F12" s="17">
        <f t="shared" si="0"/>
        <v>-5</v>
      </c>
    </row>
    <row r="13" spans="1:6" ht="15">
      <c r="A13" s="13">
        <f t="shared" si="1"/>
        <v>9</v>
      </c>
      <c r="B13" s="14" t="s">
        <v>23</v>
      </c>
      <c r="C13" s="15" t="s">
        <v>24</v>
      </c>
      <c r="D13" s="16">
        <v>244</v>
      </c>
      <c r="E13" s="16">
        <v>-27</v>
      </c>
      <c r="F13" s="17">
        <f t="shared" si="0"/>
        <v>-11.1</v>
      </c>
    </row>
    <row r="14" spans="1:6" ht="15">
      <c r="A14" s="13">
        <f t="shared" si="1"/>
        <v>10</v>
      </c>
      <c r="B14" s="14" t="s">
        <v>25</v>
      </c>
      <c r="C14" s="15" t="s">
        <v>26</v>
      </c>
      <c r="D14" s="16">
        <v>1113</v>
      </c>
      <c r="E14" s="16">
        <v>-40.6</v>
      </c>
      <c r="F14" s="17">
        <f t="shared" si="0"/>
        <v>-3.6</v>
      </c>
    </row>
    <row r="15" spans="1:6" ht="39.75" customHeight="1">
      <c r="A15" s="13">
        <f t="shared" si="1"/>
        <v>11</v>
      </c>
      <c r="B15" s="14" t="s">
        <v>27</v>
      </c>
      <c r="C15" s="15" t="s">
        <v>28</v>
      </c>
      <c r="D15" s="16">
        <f>D16+D17+D18</f>
        <v>521</v>
      </c>
      <c r="E15" s="16">
        <f>E16+E17+E18</f>
        <v>51.6</v>
      </c>
      <c r="F15" s="17">
        <f t="shared" si="0"/>
        <v>9.9</v>
      </c>
    </row>
    <row r="16" spans="1:6" ht="75">
      <c r="A16" s="13">
        <f t="shared" si="1"/>
        <v>12</v>
      </c>
      <c r="B16" s="14" t="s">
        <v>29</v>
      </c>
      <c r="C16" s="15" t="s">
        <v>30</v>
      </c>
      <c r="D16" s="16">
        <v>328</v>
      </c>
      <c r="E16" s="16">
        <v>51.6</v>
      </c>
      <c r="F16" s="17">
        <f t="shared" si="0"/>
        <v>15.7</v>
      </c>
    </row>
    <row r="17" spans="1:6" ht="45">
      <c r="A17" s="13">
        <f t="shared" si="1"/>
        <v>13</v>
      </c>
      <c r="B17" s="14" t="s">
        <v>31</v>
      </c>
      <c r="C17" s="15" t="s">
        <v>32</v>
      </c>
      <c r="D17" s="16">
        <v>115</v>
      </c>
      <c r="E17" s="16">
        <v>0</v>
      </c>
      <c r="F17" s="17">
        <f t="shared" si="0"/>
        <v>0</v>
      </c>
    </row>
    <row r="18" spans="1:6" ht="63.75" customHeight="1">
      <c r="A18" s="13">
        <f>A17+1</f>
        <v>14</v>
      </c>
      <c r="B18" s="14" t="s">
        <v>33</v>
      </c>
      <c r="C18" s="15" t="s">
        <v>34</v>
      </c>
      <c r="D18" s="16">
        <v>78</v>
      </c>
      <c r="E18" s="16">
        <v>0</v>
      </c>
      <c r="F18" s="17">
        <f>IF(D18=0,"-",IF(E18/D18*100&gt;110,"свыше 100",ROUND((E18/D18*100),1)))</f>
        <v>0</v>
      </c>
    </row>
    <row r="19" spans="1:6" ht="15">
      <c r="A19" s="13" t="e">
        <f>#REF!+1</f>
        <v>#REF!</v>
      </c>
      <c r="B19" s="18" t="s">
        <v>35</v>
      </c>
      <c r="C19" s="19" t="s">
        <v>36</v>
      </c>
      <c r="D19" s="20">
        <f>D20</f>
        <v>48840.7</v>
      </c>
      <c r="E19" s="20">
        <f>E20</f>
        <v>5892.9</v>
      </c>
      <c r="F19" s="17">
        <f>IF(D19=0,"-",IF(E19/D19*100&gt;110,"свыше 100",ROUND((E19/D19*100),1)))</f>
        <v>12.1</v>
      </c>
    </row>
    <row r="20" spans="1:6" ht="60">
      <c r="A20" s="13" t="e">
        <f aca="true" t="shared" si="2" ref="A20:A25">A19+1</f>
        <v>#REF!</v>
      </c>
      <c r="B20" s="18" t="s">
        <v>37</v>
      </c>
      <c r="C20" s="19" t="s">
        <v>38</v>
      </c>
      <c r="D20" s="20">
        <f>D21+D24+D22+D23+D25+D26</f>
        <v>48840.7</v>
      </c>
      <c r="E20" s="20">
        <f>E21+E24+E22+E23+E25+E26</f>
        <v>5892.9</v>
      </c>
      <c r="F20" s="17">
        <f>IF(D20=0,"-",IF(E20/D20*100&gt;110,"свыше 100",ROUND((E20/D20*100),1)))</f>
        <v>12.1</v>
      </c>
    </row>
    <row r="21" spans="1:9" ht="42" customHeight="1">
      <c r="A21" s="13" t="e">
        <f t="shared" si="2"/>
        <v>#REF!</v>
      </c>
      <c r="B21" s="18" t="s">
        <v>39</v>
      </c>
      <c r="C21" s="19" t="s">
        <v>40</v>
      </c>
      <c r="D21" s="20">
        <v>19009</v>
      </c>
      <c r="E21" s="20">
        <v>2430</v>
      </c>
      <c r="F21" s="17">
        <f>IF(D21=0,"-",IF(E21/D21*100&gt;110,"свыше 100",ROUND((E21/D21*100),1)))</f>
        <v>12.8</v>
      </c>
      <c r="H21" s="21"/>
      <c r="I21" s="21"/>
    </row>
    <row r="22" spans="1:9" ht="30">
      <c r="A22" s="13" t="e">
        <f t="shared" si="2"/>
        <v>#REF!</v>
      </c>
      <c r="B22" s="18" t="s">
        <v>41</v>
      </c>
      <c r="C22" s="19" t="s">
        <v>42</v>
      </c>
      <c r="D22" s="20">
        <v>337.5</v>
      </c>
      <c r="E22" s="20">
        <v>0</v>
      </c>
      <c r="F22" s="17">
        <f>IF(D22=0,"-",IF(E22/D22*100&gt;110,"свыше 100",ROUND((E22/D22*100),1)))</f>
        <v>0</v>
      </c>
      <c r="H22" s="21"/>
      <c r="I22" s="21"/>
    </row>
    <row r="23" spans="1:6" ht="25.5" customHeight="1">
      <c r="A23" s="13" t="e">
        <f>#REF!+1</f>
        <v>#REF!</v>
      </c>
      <c r="B23" s="18" t="s">
        <v>43</v>
      </c>
      <c r="C23" s="19" t="s">
        <v>44</v>
      </c>
      <c r="D23" s="20">
        <v>135</v>
      </c>
      <c r="E23" s="20">
        <v>30.2</v>
      </c>
      <c r="F23" s="17"/>
    </row>
    <row r="24" spans="1:6" ht="75" customHeight="1">
      <c r="A24" s="13" t="e">
        <f t="shared" si="2"/>
        <v>#REF!</v>
      </c>
      <c r="B24" s="18" t="s">
        <v>45</v>
      </c>
      <c r="C24" s="19" t="s">
        <v>46</v>
      </c>
      <c r="D24" s="20">
        <v>728.2</v>
      </c>
      <c r="E24" s="20">
        <v>0</v>
      </c>
      <c r="F24" s="17">
        <f>IF(D24=0,"-",IF(E24/D24*100&gt;110,"свыше 100",ROUND((E24/D24*100),1)))</f>
        <v>0</v>
      </c>
    </row>
    <row r="25" spans="1:6" ht="15">
      <c r="A25" s="13" t="e">
        <f t="shared" si="2"/>
        <v>#REF!</v>
      </c>
      <c r="B25" s="18" t="s">
        <v>47</v>
      </c>
      <c r="C25" s="19" t="s">
        <v>48</v>
      </c>
      <c r="D25" s="20">
        <v>28631</v>
      </c>
      <c r="E25" s="20">
        <v>3617.7</v>
      </c>
      <c r="F25" s="17">
        <f>IF(D25=0,"-",IF(E25/D25*100&gt;110,"свыше 100",ROUND((E25/D25*100),1)))</f>
        <v>12.6</v>
      </c>
    </row>
    <row r="26" spans="1:6" ht="58.5" customHeight="1">
      <c r="A26" s="13"/>
      <c r="B26" s="18" t="s">
        <v>128</v>
      </c>
      <c r="C26" s="19" t="s">
        <v>127</v>
      </c>
      <c r="D26" s="20"/>
      <c r="E26" s="20">
        <v>-185</v>
      </c>
      <c r="F26" s="17" t="str">
        <f>IF(D26=0,"-",IF(E26/D26*100&gt;110,"свыше 100",ROUND((E26/D26*100),1)))</f>
        <v>-</v>
      </c>
    </row>
    <row r="27" spans="1:6" ht="15">
      <c r="A27" s="13" t="e">
        <f>A25+1</f>
        <v>#REF!</v>
      </c>
      <c r="B27" s="22"/>
      <c r="C27" s="23" t="s">
        <v>49</v>
      </c>
      <c r="D27" s="24">
        <f>D19+D5</f>
        <v>56591.7</v>
      </c>
      <c r="E27" s="24">
        <f>E19+E5</f>
        <v>6501</v>
      </c>
      <c r="F27" s="25">
        <f>IF(D27=0,"-",IF(E27/D27*100&gt;110,"свыше 100",ROUND((E27/D27*100),1)))</f>
        <v>11.5</v>
      </c>
    </row>
    <row r="29" spans="5:6" ht="15.75">
      <c r="E29" s="26"/>
      <c r="F29" s="21"/>
    </row>
    <row r="30" spans="4:6" ht="12.75">
      <c r="D30" s="27"/>
      <c r="E30" s="27"/>
      <c r="F30" s="21"/>
    </row>
  </sheetData>
  <sheetProtection selectLockedCells="1" selectUnlockedCells="1"/>
  <autoFilter ref="A4:F27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2"/>
  <sheetViews>
    <sheetView view="pageBreakPreview" zoomScale="90" zoomScaleSheetLayoutView="90" zoomScalePageLayoutView="0" workbookViewId="0" topLeftCell="A28">
      <selection activeCell="F12" sqref="F12"/>
    </sheetView>
  </sheetViews>
  <sheetFormatPr defaultColWidth="9.00390625" defaultRowHeight="12.75"/>
  <cols>
    <col min="1" max="1" width="0.6171875" style="28" customWidth="1"/>
    <col min="2" max="2" width="5.375" style="28" customWidth="1"/>
    <col min="3" max="3" width="7.375" style="28" customWidth="1"/>
    <col min="4" max="4" width="58.375" style="28" customWidth="1"/>
    <col min="5" max="5" width="14.375" style="29" customWidth="1"/>
    <col min="6" max="6" width="14.625" style="30" customWidth="1"/>
    <col min="7" max="7" width="10.625" style="31" customWidth="1"/>
    <col min="8" max="16384" width="9.00390625" style="28" customWidth="1"/>
  </cols>
  <sheetData>
    <row r="1" spans="2:7" ht="46.5" customHeight="1">
      <c r="B1" s="51" t="s">
        <v>123</v>
      </c>
      <c r="C1" s="51"/>
      <c r="D1" s="51"/>
      <c r="E1" s="51"/>
      <c r="F1" s="51"/>
      <c r="G1" s="51"/>
    </row>
    <row r="2" spans="2:7" ht="15.75">
      <c r="B2" s="32"/>
      <c r="C2" s="32"/>
      <c r="D2" s="32"/>
      <c r="E2" s="32"/>
      <c r="F2" s="33"/>
      <c r="G2" s="32"/>
    </row>
    <row r="3" spans="2:7" ht="104.25" customHeight="1">
      <c r="B3" s="34" t="s">
        <v>50</v>
      </c>
      <c r="C3" s="7" t="s">
        <v>51</v>
      </c>
      <c r="D3" s="7" t="s">
        <v>52</v>
      </c>
      <c r="E3" s="35" t="s">
        <v>122</v>
      </c>
      <c r="F3" s="36" t="s">
        <v>124</v>
      </c>
      <c r="G3" s="37" t="s">
        <v>3</v>
      </c>
    </row>
    <row r="4" spans="2:7" ht="14.25">
      <c r="B4" s="38" t="s">
        <v>4</v>
      </c>
      <c r="C4" s="39">
        <v>2</v>
      </c>
      <c r="D4" s="11">
        <v>3</v>
      </c>
      <c r="E4" s="10">
        <v>4</v>
      </c>
      <c r="F4" s="11">
        <v>5</v>
      </c>
      <c r="G4" s="12">
        <v>6</v>
      </c>
    </row>
    <row r="5" spans="2:7" s="40" customFormat="1" ht="15">
      <c r="B5" s="41">
        <v>1</v>
      </c>
      <c r="C5" s="22" t="s">
        <v>53</v>
      </c>
      <c r="D5" s="42" t="s">
        <v>54</v>
      </c>
      <c r="E5" s="43">
        <f>E6+E7+E8+E9+E10+E11</f>
        <v>14308.400000000001</v>
      </c>
      <c r="F5" s="43">
        <f>F6+F7+F8+F9+F10+F11</f>
        <v>1442.2000000000003</v>
      </c>
      <c r="G5" s="43">
        <f>G6+G7+G8+G9+G10+G11</f>
        <v>45.8</v>
      </c>
    </row>
    <row r="6" spans="2:7" ht="30">
      <c r="B6" s="41">
        <f>B5+1</f>
        <v>2</v>
      </c>
      <c r="C6" s="18" t="s">
        <v>55</v>
      </c>
      <c r="D6" s="44" t="s">
        <v>56</v>
      </c>
      <c r="E6" s="45">
        <v>1644</v>
      </c>
      <c r="F6" s="46">
        <v>178</v>
      </c>
      <c r="G6" s="45">
        <f>IF(E6=0,"-",IF(F6/E6*100&gt;110,"свыше 100",ROUND((F6/E6*100),1)))</f>
        <v>10.8</v>
      </c>
    </row>
    <row r="7" spans="2:7" ht="45">
      <c r="B7" s="41">
        <f>B6+1</f>
        <v>3</v>
      </c>
      <c r="C7" s="18" t="s">
        <v>57</v>
      </c>
      <c r="D7" s="44" t="s">
        <v>58</v>
      </c>
      <c r="E7" s="20">
        <v>1625</v>
      </c>
      <c r="F7" s="47">
        <v>226.6</v>
      </c>
      <c r="G7" s="20">
        <f>IF(E7=0,"-",IF(F7/E7*100&gt;110,"свыше 100",ROUND((F7/E7*100),1)))</f>
        <v>13.9</v>
      </c>
    </row>
    <row r="8" spans="2:7" ht="45">
      <c r="B8" s="41">
        <f>B7+1</f>
        <v>4</v>
      </c>
      <c r="C8" s="18" t="s">
        <v>59</v>
      </c>
      <c r="D8" s="44" t="s">
        <v>60</v>
      </c>
      <c r="E8" s="45">
        <v>8631</v>
      </c>
      <c r="F8" s="46">
        <v>844.7</v>
      </c>
      <c r="G8" s="45">
        <f>IF(E8=0,"-",IF(F8/E8*100&gt;110,"свыше 100",ROUND((F8/E8*100),1)))</f>
        <v>9.8</v>
      </c>
    </row>
    <row r="9" spans="2:7" ht="15">
      <c r="B9" s="41">
        <f>B8+1</f>
        <v>5</v>
      </c>
      <c r="C9" s="18" t="s">
        <v>61</v>
      </c>
      <c r="D9" s="44" t="s">
        <v>62</v>
      </c>
      <c r="E9" s="45">
        <v>0.2</v>
      </c>
      <c r="F9" s="46">
        <v>0.2</v>
      </c>
      <c r="G9" s="45">
        <v>0</v>
      </c>
    </row>
    <row r="10" spans="2:7" ht="45">
      <c r="B10" s="41">
        <v>6</v>
      </c>
      <c r="C10" s="18" t="s">
        <v>63</v>
      </c>
      <c r="D10" s="44" t="s">
        <v>64</v>
      </c>
      <c r="E10" s="45">
        <v>700</v>
      </c>
      <c r="F10" s="47">
        <v>0</v>
      </c>
      <c r="G10" s="45">
        <f aca="true" t="shared" si="0" ref="G10:G28">IF(E10=0,"-",IF(F10/E10*100&gt;110,"свыше 100",ROUND((F10/E10*100),1)))</f>
        <v>0</v>
      </c>
    </row>
    <row r="11" spans="2:7" ht="15">
      <c r="B11" s="41">
        <v>8</v>
      </c>
      <c r="C11" s="18" t="s">
        <v>65</v>
      </c>
      <c r="D11" s="44" t="s">
        <v>66</v>
      </c>
      <c r="E11" s="45">
        <v>1708.2</v>
      </c>
      <c r="F11" s="46">
        <v>192.7</v>
      </c>
      <c r="G11" s="45">
        <f t="shared" si="0"/>
        <v>11.3</v>
      </c>
    </row>
    <row r="12" spans="2:7" ht="15">
      <c r="B12" s="41">
        <v>9</v>
      </c>
      <c r="C12" s="22" t="s">
        <v>67</v>
      </c>
      <c r="D12" s="42" t="s">
        <v>68</v>
      </c>
      <c r="E12" s="24">
        <f>E13</f>
        <v>134.6</v>
      </c>
      <c r="F12" s="24">
        <f>F13</f>
        <v>30.2</v>
      </c>
      <c r="G12" s="43">
        <f t="shared" si="0"/>
        <v>22.4</v>
      </c>
    </row>
    <row r="13" spans="2:7" s="40" customFormat="1" ht="15">
      <c r="B13" s="41">
        <v>10</v>
      </c>
      <c r="C13" s="18" t="s">
        <v>69</v>
      </c>
      <c r="D13" s="44" t="s">
        <v>70</v>
      </c>
      <c r="E13" s="45">
        <v>134.6</v>
      </c>
      <c r="F13" s="46">
        <v>30.2</v>
      </c>
      <c r="G13" s="45">
        <f t="shared" si="0"/>
        <v>22.4</v>
      </c>
    </row>
    <row r="14" spans="2:7" ht="28.5">
      <c r="B14" s="41">
        <v>11</v>
      </c>
      <c r="C14" s="22" t="s">
        <v>71</v>
      </c>
      <c r="D14" s="42" t="s">
        <v>72</v>
      </c>
      <c r="E14" s="24">
        <f>E15+E16</f>
        <v>112</v>
      </c>
      <c r="F14" s="24">
        <f>F15+F16</f>
        <v>0</v>
      </c>
      <c r="G14" s="43">
        <f t="shared" si="0"/>
        <v>0</v>
      </c>
    </row>
    <row r="15" spans="2:7" ht="15">
      <c r="B15" s="41">
        <v>12</v>
      </c>
      <c r="C15" s="18" t="s">
        <v>73</v>
      </c>
      <c r="D15" s="44" t="s">
        <v>74</v>
      </c>
      <c r="E15" s="45">
        <v>92</v>
      </c>
      <c r="F15" s="46">
        <v>0</v>
      </c>
      <c r="G15" s="45">
        <f t="shared" si="0"/>
        <v>0</v>
      </c>
    </row>
    <row r="16" spans="2:7" ht="30">
      <c r="B16" s="41">
        <v>13</v>
      </c>
      <c r="C16" s="18" t="s">
        <v>75</v>
      </c>
      <c r="D16" s="44" t="s">
        <v>76</v>
      </c>
      <c r="E16" s="45">
        <v>20</v>
      </c>
      <c r="F16" s="46">
        <v>0</v>
      </c>
      <c r="G16" s="45">
        <f t="shared" si="0"/>
        <v>0</v>
      </c>
    </row>
    <row r="17" spans="2:7" s="40" customFormat="1" ht="15">
      <c r="B17" s="41">
        <v>14</v>
      </c>
      <c r="C17" s="22" t="s">
        <v>77</v>
      </c>
      <c r="D17" s="42" t="s">
        <v>78</v>
      </c>
      <c r="E17" s="43">
        <f>E18+E19+E20+E21</f>
        <v>8549</v>
      </c>
      <c r="F17" s="43">
        <f>F18+F19+F20+F21</f>
        <v>31</v>
      </c>
      <c r="G17" s="43">
        <f t="shared" si="0"/>
        <v>0.4</v>
      </c>
    </row>
    <row r="18" spans="2:7" ht="15">
      <c r="B18" s="41">
        <v>15</v>
      </c>
      <c r="C18" s="18" t="s">
        <v>79</v>
      </c>
      <c r="D18" s="44" t="s">
        <v>80</v>
      </c>
      <c r="E18" s="45">
        <v>0</v>
      </c>
      <c r="F18" s="46">
        <v>0</v>
      </c>
      <c r="G18" s="43" t="str">
        <f t="shared" si="0"/>
        <v>-</v>
      </c>
    </row>
    <row r="19" spans="2:7" ht="15">
      <c r="B19" s="41">
        <v>16</v>
      </c>
      <c r="C19" s="18" t="s">
        <v>81</v>
      </c>
      <c r="D19" s="44" t="s">
        <v>82</v>
      </c>
      <c r="E19" s="45">
        <v>937</v>
      </c>
      <c r="F19" s="46">
        <v>0</v>
      </c>
      <c r="G19" s="43">
        <f t="shared" si="0"/>
        <v>0</v>
      </c>
    </row>
    <row r="20" spans="2:7" ht="15">
      <c r="B20" s="41">
        <v>17</v>
      </c>
      <c r="C20" s="18" t="s">
        <v>83</v>
      </c>
      <c r="D20" s="44" t="s">
        <v>84</v>
      </c>
      <c r="E20" s="45">
        <v>7522</v>
      </c>
      <c r="F20" s="46">
        <v>31</v>
      </c>
      <c r="G20" s="45">
        <f t="shared" si="0"/>
        <v>0.4</v>
      </c>
    </row>
    <row r="21" spans="2:7" ht="15">
      <c r="B21" s="41">
        <v>18</v>
      </c>
      <c r="C21" s="18" t="s">
        <v>85</v>
      </c>
      <c r="D21" s="44" t="s">
        <v>86</v>
      </c>
      <c r="E21" s="45">
        <v>90</v>
      </c>
      <c r="F21" s="46">
        <v>0</v>
      </c>
      <c r="G21" s="45">
        <f t="shared" si="0"/>
        <v>0</v>
      </c>
    </row>
    <row r="22" spans="2:7" ht="15">
      <c r="B22" s="41">
        <v>19</v>
      </c>
      <c r="C22" s="22" t="s">
        <v>87</v>
      </c>
      <c r="D22" s="42" t="s">
        <v>88</v>
      </c>
      <c r="E22" s="43">
        <f>E23+E24+E25</f>
        <v>8741.2</v>
      </c>
      <c r="F22" s="43">
        <f>F23+F24+F25</f>
        <v>167.8</v>
      </c>
      <c r="G22" s="43">
        <f>G23+G24+G25</f>
        <v>2.4</v>
      </c>
    </row>
    <row r="23" spans="2:7" ht="15">
      <c r="B23" s="41">
        <v>20</v>
      </c>
      <c r="C23" s="18" t="s">
        <v>89</v>
      </c>
      <c r="D23" s="44" t="s">
        <v>90</v>
      </c>
      <c r="E23" s="45">
        <v>19</v>
      </c>
      <c r="F23" s="47">
        <v>0</v>
      </c>
      <c r="G23" s="45">
        <f t="shared" si="0"/>
        <v>0</v>
      </c>
    </row>
    <row r="24" spans="2:7" ht="15">
      <c r="B24" s="41">
        <v>21</v>
      </c>
      <c r="C24" s="18" t="s">
        <v>91</v>
      </c>
      <c r="D24" s="44" t="s">
        <v>92</v>
      </c>
      <c r="E24" s="45">
        <v>1780</v>
      </c>
      <c r="F24" s="47">
        <v>0</v>
      </c>
      <c r="G24" s="45">
        <f t="shared" si="0"/>
        <v>0</v>
      </c>
    </row>
    <row r="25" spans="2:7" s="40" customFormat="1" ht="15">
      <c r="B25" s="41">
        <v>22</v>
      </c>
      <c r="C25" s="18" t="s">
        <v>93</v>
      </c>
      <c r="D25" s="44" t="s">
        <v>94</v>
      </c>
      <c r="E25" s="45">
        <v>6942.2</v>
      </c>
      <c r="F25" s="46">
        <v>167.8</v>
      </c>
      <c r="G25" s="45">
        <f t="shared" si="0"/>
        <v>2.4</v>
      </c>
    </row>
    <row r="26" spans="2:7" s="40" customFormat="1" ht="15">
      <c r="B26" s="41">
        <v>24</v>
      </c>
      <c r="C26" s="22" t="s">
        <v>95</v>
      </c>
      <c r="D26" s="42" t="s">
        <v>96</v>
      </c>
      <c r="E26" s="43">
        <f>E27</f>
        <v>0</v>
      </c>
      <c r="F26" s="43">
        <f>F27</f>
        <v>0</v>
      </c>
      <c r="G26" s="43" t="str">
        <f t="shared" si="0"/>
        <v>-</v>
      </c>
    </row>
    <row r="27" spans="2:7" s="40" customFormat="1" ht="15">
      <c r="B27" s="41">
        <v>25</v>
      </c>
      <c r="C27" s="18" t="s">
        <v>97</v>
      </c>
      <c r="D27" s="44" t="s">
        <v>98</v>
      </c>
      <c r="E27" s="45">
        <v>0</v>
      </c>
      <c r="F27" s="46">
        <v>0</v>
      </c>
      <c r="G27" s="45" t="str">
        <f t="shared" si="0"/>
        <v>-</v>
      </c>
    </row>
    <row r="28" spans="2:7" s="40" customFormat="1" ht="15">
      <c r="B28" s="41">
        <v>26</v>
      </c>
      <c r="C28" s="22" t="s">
        <v>99</v>
      </c>
      <c r="D28" s="42" t="s">
        <v>100</v>
      </c>
      <c r="E28" s="43">
        <f>E29</f>
        <v>8</v>
      </c>
      <c r="F28" s="43">
        <f>F29</f>
        <v>0</v>
      </c>
      <c r="G28" s="43">
        <f t="shared" si="0"/>
        <v>0</v>
      </c>
    </row>
    <row r="29" spans="2:7" s="40" customFormat="1" ht="15">
      <c r="B29" s="41">
        <v>27</v>
      </c>
      <c r="C29" s="18" t="s">
        <v>101</v>
      </c>
      <c r="D29" s="44" t="s">
        <v>102</v>
      </c>
      <c r="E29" s="45">
        <v>8</v>
      </c>
      <c r="F29" s="46">
        <v>0</v>
      </c>
      <c r="G29" s="45">
        <v>0</v>
      </c>
    </row>
    <row r="30" spans="2:7" ht="15">
      <c r="B30" s="41">
        <v>28</v>
      </c>
      <c r="C30" s="22" t="s">
        <v>103</v>
      </c>
      <c r="D30" s="42" t="s">
        <v>104</v>
      </c>
      <c r="E30" s="43">
        <f>E31</f>
        <v>25038.5</v>
      </c>
      <c r="F30" s="43">
        <f>F31</f>
        <v>3156.1</v>
      </c>
      <c r="G30" s="43">
        <f aca="true" t="shared" si="1" ref="G30:G36">IF(E30=0,"-",IF(F30/E30*100&gt;110,"свыше 100",ROUND((F30/E30*100),1)))</f>
        <v>12.6</v>
      </c>
    </row>
    <row r="31" spans="2:7" ht="15">
      <c r="B31" s="41">
        <v>29</v>
      </c>
      <c r="C31" s="18" t="s">
        <v>105</v>
      </c>
      <c r="D31" s="44" t="s">
        <v>106</v>
      </c>
      <c r="E31" s="45">
        <v>25038.5</v>
      </c>
      <c r="F31" s="46">
        <v>3156.1</v>
      </c>
      <c r="G31" s="45">
        <f t="shared" si="1"/>
        <v>12.6</v>
      </c>
    </row>
    <row r="32" spans="2:7" ht="15">
      <c r="B32" s="41">
        <v>30</v>
      </c>
      <c r="C32" s="22" t="s">
        <v>107</v>
      </c>
      <c r="D32" s="42" t="s">
        <v>108</v>
      </c>
      <c r="E32" s="43">
        <f>E33</f>
        <v>6</v>
      </c>
      <c r="F32" s="43">
        <f>F33</f>
        <v>0</v>
      </c>
      <c r="G32" s="43">
        <f t="shared" si="1"/>
        <v>0</v>
      </c>
    </row>
    <row r="33" spans="2:7" ht="15">
      <c r="B33" s="41">
        <v>31</v>
      </c>
      <c r="C33" s="18" t="s">
        <v>109</v>
      </c>
      <c r="D33" s="44" t="s">
        <v>110</v>
      </c>
      <c r="E33" s="45">
        <v>6</v>
      </c>
      <c r="F33" s="46">
        <v>0</v>
      </c>
      <c r="G33" s="45">
        <f t="shared" si="1"/>
        <v>0</v>
      </c>
    </row>
    <row r="34" spans="2:7" ht="15">
      <c r="B34" s="41">
        <v>32</v>
      </c>
      <c r="C34" s="22" t="s">
        <v>111</v>
      </c>
      <c r="D34" s="42" t="s">
        <v>112</v>
      </c>
      <c r="E34" s="43">
        <f>E35</f>
        <v>217</v>
      </c>
      <c r="F34" s="43">
        <f>F35</f>
        <v>17.5</v>
      </c>
      <c r="G34" s="43">
        <f t="shared" si="1"/>
        <v>8.1</v>
      </c>
    </row>
    <row r="35" spans="2:7" ht="15">
      <c r="B35" s="41">
        <v>33</v>
      </c>
      <c r="C35" s="18" t="s">
        <v>113</v>
      </c>
      <c r="D35" s="44" t="s">
        <v>114</v>
      </c>
      <c r="E35" s="45">
        <v>217</v>
      </c>
      <c r="F35" s="46">
        <v>17.5</v>
      </c>
      <c r="G35" s="45">
        <f t="shared" si="1"/>
        <v>8.1</v>
      </c>
    </row>
    <row r="36" spans="2:7" ht="15">
      <c r="B36" s="41">
        <v>34</v>
      </c>
      <c r="C36" s="22" t="s">
        <v>115</v>
      </c>
      <c r="D36" s="42" t="s">
        <v>116</v>
      </c>
      <c r="E36" s="43">
        <f>E37</f>
        <v>37</v>
      </c>
      <c r="F36" s="43">
        <f>F37</f>
        <v>0</v>
      </c>
      <c r="G36" s="43">
        <f t="shared" si="1"/>
        <v>0</v>
      </c>
    </row>
    <row r="37" spans="2:7" ht="15.75" customHeight="1">
      <c r="B37" s="41">
        <v>35</v>
      </c>
      <c r="C37" s="18" t="s">
        <v>117</v>
      </c>
      <c r="D37" s="44" t="s">
        <v>118</v>
      </c>
      <c r="E37" s="45">
        <v>37</v>
      </c>
      <c r="F37" s="46">
        <v>0</v>
      </c>
      <c r="G37" s="45">
        <v>0</v>
      </c>
    </row>
    <row r="38" spans="2:7" ht="15">
      <c r="B38" s="41">
        <v>36</v>
      </c>
      <c r="C38" s="22"/>
      <c r="D38" s="42" t="s">
        <v>119</v>
      </c>
      <c r="E38" s="43">
        <f>E36+E34+E30+E28+E22+E17+E14+E12+E5+E32+E26</f>
        <v>57151.7</v>
      </c>
      <c r="F38" s="43">
        <f>F36+F34+F30+F28+F22+F17+F14+F12+F5+F32+F26</f>
        <v>4844.8</v>
      </c>
      <c r="G38" s="43">
        <f>IF(E38=0,"-",IF(F38/E38*100&gt;110,"свыше 100",ROUND((F38/E38*100),1)))</f>
        <v>8.5</v>
      </c>
    </row>
    <row r="39" spans="2:7" s="40" customFormat="1" ht="75" customHeight="1">
      <c r="B39" s="52" t="s">
        <v>120</v>
      </c>
      <c r="C39" s="52"/>
      <c r="D39" s="52"/>
      <c r="E39" s="52"/>
      <c r="F39" s="52"/>
      <c r="G39" s="52"/>
    </row>
    <row r="41" spans="5:6" ht="12.75">
      <c r="E41" s="48"/>
      <c r="F41" s="48"/>
    </row>
    <row r="42" spans="5:6" ht="12.75">
      <c r="E42" s="49"/>
      <c r="F42" s="49"/>
    </row>
  </sheetData>
  <sheetProtection selectLockedCells="1" selectUnlockedCells="1"/>
  <autoFilter ref="A4:G39"/>
  <mergeCells count="2">
    <mergeCell ref="B1:G1"/>
    <mergeCell ref="B39:G39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2023-08-23T05:49:43Z</dcterms:modified>
  <cp:category/>
  <cp:version/>
  <cp:contentType/>
  <cp:contentStatus/>
</cp:coreProperties>
</file>